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mptR01\Desktop\Webinars x 3 for Clubs\Cashflow\"/>
    </mc:Choice>
  </mc:AlternateContent>
  <bookViews>
    <workbookView xWindow="0" yWindow="0" windowWidth="28800" windowHeight="12048"/>
  </bookViews>
  <sheets>
    <sheet name="Impact - Scenario 1" sheetId="1" r:id="rId1"/>
    <sheet name="Impact - Scenario 2" sheetId="2" r:id="rId2"/>
  </sheets>
  <definedNames>
    <definedName name="_xlnm.Print_Area" localSheetId="0">'Impact - Scenario 1'!$A$1:$F$76</definedName>
    <definedName name="_xlnm.Print_Titles" localSheetId="0">'Impact - Scenario 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2" l="1"/>
  <c r="F74" i="2" s="1"/>
  <c r="F65" i="2"/>
  <c r="E57" i="2"/>
  <c r="D52" i="2"/>
  <c r="D55" i="2" s="1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52" i="2" s="1"/>
  <c r="D24" i="2"/>
  <c r="D54" i="2" s="1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24" i="2" s="1"/>
  <c r="D56" i="2" l="1"/>
  <c r="D58" i="2" s="1"/>
  <c r="E54" i="2"/>
  <c r="F24" i="2"/>
  <c r="C54" i="2" s="1"/>
  <c r="E55" i="2"/>
  <c r="F52" i="2"/>
  <c r="C55" i="2" s="1"/>
  <c r="E57" i="1"/>
  <c r="E56" i="2" l="1"/>
  <c r="F72" i="1"/>
  <c r="F65" i="1"/>
  <c r="F74" i="1" s="1"/>
  <c r="E58" i="2" l="1"/>
  <c r="F56" i="2"/>
  <c r="C56" i="2" s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F76" i="2" l="1"/>
  <c r="F58" i="2"/>
  <c r="C58" i="2" s="1"/>
  <c r="E52" i="1"/>
  <c r="E55" i="1" s="1"/>
  <c r="D52" i="1"/>
  <c r="D55" i="1" s="1"/>
  <c r="D24" i="1"/>
  <c r="D54" i="1" s="1"/>
  <c r="E20" i="1"/>
  <c r="E9" i="1"/>
  <c r="E10" i="1"/>
  <c r="E11" i="1"/>
  <c r="E12" i="1"/>
  <c r="E13" i="1"/>
  <c r="E14" i="1"/>
  <c r="E15" i="1"/>
  <c r="E16" i="1"/>
  <c r="E17" i="1"/>
  <c r="E19" i="1"/>
  <c r="E21" i="1"/>
  <c r="E22" i="1"/>
  <c r="E23" i="1"/>
  <c r="E18" i="1"/>
  <c r="D56" i="1" l="1"/>
  <c r="D58" i="1" s="1"/>
  <c r="F52" i="1"/>
  <c r="C55" i="1" s="1"/>
  <c r="E8" i="1" l="1"/>
  <c r="E24" i="1" l="1"/>
  <c r="F24" i="1" l="1"/>
  <c r="C54" i="1" s="1"/>
  <c r="E54" i="1"/>
  <c r="E56" i="1" s="1"/>
  <c r="F56" i="1" s="1"/>
  <c r="C56" i="1" s="1"/>
  <c r="E58" i="1" l="1"/>
  <c r="F76" i="1" s="1"/>
  <c r="F58" i="1" l="1"/>
  <c r="C58" i="1" s="1"/>
</calcChain>
</file>

<file path=xl/sharedStrings.xml><?xml version="1.0" encoding="utf-8"?>
<sst xmlns="http://schemas.openxmlformats.org/spreadsheetml/2006/main" count="158" uniqueCount="69">
  <si>
    <t>Revenue Item</t>
  </si>
  <si>
    <t>Pre-COVID-19 Budget 2020</t>
  </si>
  <si>
    <t>Post-COVID-19 Budget 2020</t>
  </si>
  <si>
    <t>Grants</t>
  </si>
  <si>
    <t>Sundry Revenue</t>
  </si>
  <si>
    <t xml:space="preserve"> </t>
  </si>
  <si>
    <t>Donations</t>
  </si>
  <si>
    <t>Total Revenue</t>
  </si>
  <si>
    <t>Expense Item</t>
  </si>
  <si>
    <t>Government - Liquor Licensing, Food &amp; Health, Consumer Affairs</t>
  </si>
  <si>
    <t>xx</t>
  </si>
  <si>
    <t>Sundry</t>
  </si>
  <si>
    <t>Total: Operating Expenditure</t>
  </si>
  <si>
    <t>Total Operating Expenditure</t>
  </si>
  <si>
    <t>Operating Profit / (Loss)</t>
  </si>
  <si>
    <t>Capital Expenditure</t>
  </si>
  <si>
    <t>Fundraising  (Nett)</t>
  </si>
  <si>
    <t>Bar (Nett)</t>
  </si>
  <si>
    <t>Food/Kitchen/BBQ (Nett)</t>
  </si>
  <si>
    <t>Interest</t>
  </si>
  <si>
    <t>Venue Hire &amp;/or Rent</t>
  </si>
  <si>
    <t>Trust or other distributions</t>
  </si>
  <si>
    <t>Membership</t>
  </si>
  <si>
    <t>Rentals/Courses etc</t>
  </si>
  <si>
    <t>Merchandise  Sales</t>
  </si>
  <si>
    <t>Advertising</t>
  </si>
  <si>
    <t>Bank Fees</t>
  </si>
  <si>
    <t>Committee Expenses</t>
  </si>
  <si>
    <t>Premises - Lease</t>
  </si>
  <si>
    <t>Premises - Cleaning</t>
  </si>
  <si>
    <t>Premises - Security</t>
  </si>
  <si>
    <t>Premises - Elec &amp; Gas</t>
  </si>
  <si>
    <t>Premises - Water</t>
  </si>
  <si>
    <t>Premises - Phone/Internet</t>
  </si>
  <si>
    <t>Motor Vehicle Costs</t>
  </si>
  <si>
    <t>Competition Costs</t>
  </si>
  <si>
    <t>Match Fees</t>
  </si>
  <si>
    <t>Insurance</t>
  </si>
  <si>
    <t>Premises - Repairs &amp; Maint</t>
  </si>
  <si>
    <t>Training Costs</t>
  </si>
  <si>
    <t>Volunteer Costs</t>
  </si>
  <si>
    <t>Premises - Office Costs (stationery, Printing etc)</t>
  </si>
  <si>
    <t xml:space="preserve">Affiliation / Umpires </t>
  </si>
  <si>
    <t>Merchandising Costs</t>
  </si>
  <si>
    <t>Patrol Costs (SLSC)</t>
  </si>
  <si>
    <t>Trophies/Prizes etc</t>
  </si>
  <si>
    <t>Remaining Revenue/Exp
(%)</t>
  </si>
  <si>
    <t>Impact $</t>
  </si>
  <si>
    <t>Club Cash Flow Impact for this Financial Year</t>
  </si>
  <si>
    <t>Options to meet shortfall</t>
  </si>
  <si>
    <t>Drawings from Operating Bank Account</t>
  </si>
  <si>
    <t>Reduction in Term Deposit</t>
  </si>
  <si>
    <t>Balance Sheet</t>
  </si>
  <si>
    <t>Other</t>
  </si>
  <si>
    <t>Contribution from SSO</t>
  </si>
  <si>
    <t>Contribution from RSO</t>
  </si>
  <si>
    <t>Government Assistance</t>
  </si>
  <si>
    <t>Donation from Charity</t>
  </si>
  <si>
    <t>Sub Total</t>
  </si>
  <si>
    <t>TOTAL</t>
  </si>
  <si>
    <t>Difference between Impact and Capacity</t>
  </si>
  <si>
    <t>Estimating the Revenue and Expenditure changes</t>
  </si>
  <si>
    <t>Competitions or Gate Takings</t>
  </si>
  <si>
    <t>xxxxx Club COVID-19 Impact Planning</t>
  </si>
  <si>
    <t>yy</t>
  </si>
  <si>
    <t>Sale of Stock</t>
  </si>
  <si>
    <t>Sale of Merchandise</t>
  </si>
  <si>
    <t>Scenario 1</t>
  </si>
  <si>
    <t>Scenario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</si>
</sst>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"/>
    <numFmt numFmtId="169" formatCode="&quot;$&quot;#,##0.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4" fillId="0" borderId="0"/>
  </cellStyleXfs>
  <cellXfs count="56">
    <xf numFmtId="0" fontId="0" fillId="0" borderId="0" xfId="0"/>
    <xf numFmtId="0" fontId="0" fillId="4" borderId="0" xfId="0" applyFill="1" applyProtection="1">
      <protection locked="0"/>
    </xf>
    <xf numFmtId="0" fontId="8" fillId="4" borderId="0" xfId="0" applyFont="1" applyFill="1" applyProtection="1">
      <protection locked="0"/>
    </xf>
    <xf numFmtId="0" fontId="0" fillId="4" borderId="2" xfId="0" applyFill="1" applyBorder="1" applyProtection="1">
      <protection locked="0"/>
    </xf>
    <xf numFmtId="9" fontId="0" fillId="4" borderId="2" xfId="3" applyFont="1" applyFill="1" applyBorder="1" applyAlignment="1" applyProtection="1">
      <alignment horizontal="center"/>
    </xf>
    <xf numFmtId="9" fontId="0" fillId="5" borderId="2" xfId="0" applyNumberFormat="1" applyFill="1" applyBorder="1" applyAlignment="1">
      <alignment horizontal="center"/>
    </xf>
    <xf numFmtId="0" fontId="0" fillId="6" borderId="0" xfId="0" applyFill="1" applyProtection="1">
      <protection locked="0"/>
    </xf>
    <xf numFmtId="0" fontId="5" fillId="6" borderId="0" xfId="6" applyFont="1" applyFill="1" applyProtection="1">
      <protection locked="0"/>
    </xf>
    <xf numFmtId="0" fontId="10" fillId="6" borderId="2" xfId="5" applyFont="1" applyFill="1" applyBorder="1" applyAlignment="1" applyProtection="1">
      <alignment vertical="center" wrapText="1"/>
      <protection locked="0"/>
    </xf>
    <xf numFmtId="0" fontId="10" fillId="6" borderId="2" xfId="5" applyFont="1" applyFill="1" applyBorder="1" applyAlignment="1" applyProtection="1">
      <alignment horizontal="center" vertical="center" wrapText="1"/>
      <protection locked="0"/>
    </xf>
    <xf numFmtId="0" fontId="10" fillId="6" borderId="2" xfId="5" applyFont="1" applyFill="1" applyBorder="1" applyAlignment="1" applyProtection="1">
      <alignment vertical="center"/>
      <protection locked="0"/>
    </xf>
    <xf numFmtId="0" fontId="10" fillId="6" borderId="2" xfId="5" applyFont="1" applyFill="1" applyBorder="1" applyAlignment="1" applyProtection="1">
      <alignment vertical="center"/>
    </xf>
    <xf numFmtId="0" fontId="11" fillId="4" borderId="2" xfId="5" applyFont="1" applyFill="1" applyBorder="1" applyProtection="1">
      <protection locked="0"/>
    </xf>
    <xf numFmtId="0" fontId="9" fillId="0" borderId="2" xfId="5" applyFont="1" applyFill="1" applyBorder="1" applyAlignment="1" applyProtection="1">
      <alignment vertical="center" wrapText="1"/>
      <protection locked="0"/>
    </xf>
    <xf numFmtId="9" fontId="9" fillId="7" borderId="2" xfId="3" applyFont="1" applyFill="1" applyBorder="1" applyAlignment="1" applyProtection="1">
      <alignment horizontal="center"/>
    </xf>
    <xf numFmtId="9" fontId="0" fillId="7" borderId="2" xfId="3" applyFont="1" applyFill="1" applyBorder="1" applyAlignment="1" applyProtection="1">
      <alignment horizontal="center"/>
    </xf>
    <xf numFmtId="168" fontId="2" fillId="5" borderId="2" xfId="4" applyNumberFormat="1" applyFill="1" applyBorder="1" applyAlignment="1" applyProtection="1">
      <alignment horizontal="right" wrapText="1"/>
      <protection locked="0"/>
    </xf>
    <xf numFmtId="168" fontId="9" fillId="4" borderId="2" xfId="2" applyNumberFormat="1" applyFont="1" applyFill="1" applyBorder="1" applyAlignment="1" applyProtection="1">
      <alignment horizontal="right" wrapText="1"/>
    </xf>
    <xf numFmtId="168" fontId="10" fillId="6" borderId="2" xfId="5" applyNumberFormat="1" applyFont="1" applyFill="1" applyBorder="1" applyAlignment="1" applyProtection="1">
      <alignment horizontal="right" vertical="center"/>
    </xf>
    <xf numFmtId="168" fontId="2" fillId="7" borderId="2" xfId="4" applyNumberFormat="1" applyFill="1" applyBorder="1" applyAlignment="1" applyProtection="1">
      <alignment horizontal="right"/>
      <protection locked="0"/>
    </xf>
    <xf numFmtId="168" fontId="9" fillId="4" borderId="2" xfId="1" applyNumberFormat="1" applyFont="1" applyFill="1" applyBorder="1" applyAlignment="1" applyProtection="1">
      <alignment horizontal="right"/>
    </xf>
    <xf numFmtId="168" fontId="0" fillId="4" borderId="2" xfId="0" applyNumberFormat="1" applyFill="1" applyBorder="1" applyAlignment="1">
      <alignment horizontal="right"/>
    </xf>
    <xf numFmtId="168" fontId="0" fillId="4" borderId="2" xfId="2" applyNumberFormat="1" applyFont="1" applyFill="1" applyBorder="1" applyProtection="1"/>
    <xf numFmtId="168" fontId="0" fillId="8" borderId="2" xfId="2" applyNumberFormat="1" applyFont="1" applyFill="1" applyBorder="1" applyProtection="1"/>
    <xf numFmtId="168" fontId="1" fillId="8" borderId="2" xfId="2" applyNumberFormat="1" applyFont="1" applyFill="1" applyBorder="1" applyProtection="1"/>
    <xf numFmtId="0" fontId="10" fillId="4" borderId="2" xfId="5" applyFont="1" applyFill="1" applyBorder="1" applyAlignment="1" applyProtection="1">
      <alignment horizontal="center" vertical="center" wrapText="1"/>
      <protection locked="0"/>
    </xf>
    <xf numFmtId="168" fontId="10" fillId="4" borderId="2" xfId="5" applyNumberFormat="1" applyFont="1" applyFill="1" applyBorder="1" applyAlignment="1" applyProtection="1">
      <alignment horizontal="right" vertical="center" wrapText="1"/>
      <protection locked="0"/>
    </xf>
    <xf numFmtId="0" fontId="10" fillId="4" borderId="2" xfId="5" applyFont="1" applyFill="1" applyBorder="1" applyAlignment="1" applyProtection="1">
      <alignment vertical="center"/>
      <protection locked="0"/>
    </xf>
    <xf numFmtId="0" fontId="10" fillId="4" borderId="2" xfId="5" applyFont="1" applyFill="1" applyBorder="1" applyAlignment="1" applyProtection="1">
      <alignment vertical="center"/>
    </xf>
    <xf numFmtId="168" fontId="10" fillId="4" borderId="2" xfId="5" applyNumberFormat="1" applyFont="1" applyFill="1" applyBorder="1" applyAlignment="1" applyProtection="1">
      <alignment horizontal="right" vertical="center"/>
    </xf>
    <xf numFmtId="9" fontId="10" fillId="4" borderId="2" xfId="3" applyFont="1" applyFill="1" applyBorder="1" applyAlignment="1" applyProtection="1">
      <alignment horizontal="center" vertical="center"/>
    </xf>
    <xf numFmtId="164" fontId="10" fillId="6" borderId="2" xfId="5" applyNumberFormat="1" applyFont="1" applyFill="1" applyBorder="1" applyAlignment="1" applyProtection="1">
      <alignment horizontal="right" vertical="center"/>
    </xf>
    <xf numFmtId="165" fontId="10" fillId="6" borderId="2" xfId="5" applyNumberFormat="1" applyFont="1" applyFill="1" applyBorder="1" applyAlignment="1" applyProtection="1">
      <alignment vertical="center"/>
    </xf>
    <xf numFmtId="0" fontId="0" fillId="6" borderId="0" xfId="0" applyFill="1"/>
    <xf numFmtId="0" fontId="0" fillId="0" borderId="5" xfId="0" applyBorder="1"/>
    <xf numFmtId="0" fontId="0" fillId="0" borderId="0" xfId="0" applyBorder="1"/>
    <xf numFmtId="169" fontId="0" fillId="8" borderId="0" xfId="0" applyNumberFormat="1" applyFill="1" applyBorder="1"/>
    <xf numFmtId="0" fontId="0" fillId="0" borderId="6" xfId="0" applyBorder="1"/>
    <xf numFmtId="0" fontId="3" fillId="6" borderId="0" xfId="0" applyFont="1" applyFill="1" applyBorder="1"/>
    <xf numFmtId="169" fontId="3" fillId="6" borderId="6" xfId="0" applyNumberFormat="1" applyFont="1" applyFill="1" applyBorder="1"/>
    <xf numFmtId="0" fontId="3" fillId="0" borderId="0" xfId="0" applyFont="1" applyFill="1" applyBorder="1"/>
    <xf numFmtId="169" fontId="3" fillId="0" borderId="6" xfId="0" applyNumberFormat="1" applyFont="1" applyFill="1" applyBorder="1"/>
    <xf numFmtId="0" fontId="0" fillId="0" borderId="7" xfId="0" applyBorder="1"/>
    <xf numFmtId="0" fontId="3" fillId="6" borderId="8" xfId="0" applyFont="1" applyFill="1" applyBorder="1"/>
    <xf numFmtId="164" fontId="3" fillId="6" borderId="9" xfId="0" applyNumberFormat="1" applyFont="1" applyFill="1" applyBorder="1"/>
    <xf numFmtId="0" fontId="3" fillId="6" borderId="5" xfId="0" applyFont="1" applyFill="1" applyBorder="1"/>
    <xf numFmtId="0" fontId="0" fillId="6" borderId="3" xfId="0" applyFill="1" applyBorder="1"/>
    <xf numFmtId="0" fontId="3" fillId="6" borderId="3" xfId="0" applyFont="1" applyFill="1" applyBorder="1"/>
    <xf numFmtId="0" fontId="0" fillId="6" borderId="4" xfId="0" applyFill="1" applyBorder="1"/>
    <xf numFmtId="0" fontId="10" fillId="6" borderId="2" xfId="0" applyFont="1" applyFill="1" applyBorder="1" applyProtection="1">
      <protection locked="0"/>
    </xf>
    <xf numFmtId="10" fontId="10" fillId="6" borderId="2" xfId="0" applyNumberFormat="1" applyFont="1" applyFill="1" applyBorder="1" applyAlignment="1">
      <alignment horizontal="center"/>
    </xf>
    <xf numFmtId="168" fontId="10" fillId="6" borderId="2" xfId="2" applyNumberFormat="1" applyFont="1" applyFill="1" applyBorder="1" applyProtection="1"/>
    <xf numFmtId="164" fontId="10" fillId="6" borderId="2" xfId="2" applyNumberFormat="1" applyFont="1" applyFill="1" applyBorder="1" applyProtection="1"/>
    <xf numFmtId="0" fontId="7" fillId="6" borderId="0" xfId="0" applyFont="1" applyFill="1" applyAlignment="1" applyProtection="1">
      <alignment horizontal="center"/>
      <protection locked="0"/>
    </xf>
    <xf numFmtId="0" fontId="6" fillId="6" borderId="0" xfId="0" applyFont="1" applyFill="1" applyAlignment="1" applyProtection="1">
      <alignment horizontal="center"/>
      <protection locked="0"/>
    </xf>
    <xf numFmtId="0" fontId="13" fillId="6" borderId="0" xfId="0" applyFont="1" applyFill="1" applyAlignment="1" applyProtection="1">
      <alignment horizontal="center"/>
      <protection locked="0"/>
    </xf>
  </cellXfs>
  <cellStyles count="7">
    <cellStyle name="Accent1" xfId="5" builtinId="29"/>
    <cellStyle name="Comma" xfId="1" builtinId="3"/>
    <cellStyle name="Currency" xfId="2" builtinId="4"/>
    <cellStyle name="Input" xfId="4" builtinId="20"/>
    <cellStyle name="Normal" xfId="0" builtinId="0"/>
    <cellStyle name="Normal 2" xfId="6"/>
    <cellStyle name="Percent" xfId="3" builtinId="5"/>
  </cellStyles>
  <dxfs count="0"/>
  <tableStyles count="0" defaultTableStyle="TableStyleMedium2" defaultPivotStyle="PivotStyleLight16"/>
  <colors>
    <mruColors>
      <color rgb="FF1C4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topLeftCell="A4" zoomScale="150" zoomScaleNormal="150" workbookViewId="0">
      <selection activeCell="B4" sqref="B4:F4"/>
    </sheetView>
  </sheetViews>
  <sheetFormatPr defaultColWidth="11.19921875" defaultRowHeight="15.6" x14ac:dyDescent="0.3"/>
  <cols>
    <col min="1" max="1" width="16.296875" customWidth="1"/>
    <col min="2" max="2" width="38.296875" customWidth="1"/>
    <col min="3" max="3" width="13.69921875" customWidth="1"/>
    <col min="4" max="4" width="15.296875" customWidth="1"/>
    <col min="5" max="5" width="15.796875" customWidth="1"/>
    <col min="6" max="6" width="14" customWidth="1"/>
  </cols>
  <sheetData>
    <row r="1" spans="1:6" x14ac:dyDescent="0.3">
      <c r="A1" s="1"/>
      <c r="B1" s="7"/>
      <c r="C1" s="6"/>
      <c r="D1" s="6"/>
      <c r="E1" s="6"/>
      <c r="F1" s="33"/>
    </row>
    <row r="2" spans="1:6" ht="23.4" x14ac:dyDescent="0.45">
      <c r="A2" s="1"/>
      <c r="B2" s="54" t="s">
        <v>63</v>
      </c>
      <c r="C2" s="54"/>
      <c r="D2" s="54"/>
      <c r="E2" s="54"/>
      <c r="F2" s="33"/>
    </row>
    <row r="3" spans="1:6" ht="21" x14ac:dyDescent="0.4">
      <c r="A3" s="1"/>
      <c r="B3" s="53" t="s">
        <v>61</v>
      </c>
      <c r="C3" s="53"/>
      <c r="D3" s="53"/>
      <c r="E3" s="53"/>
      <c r="F3" s="33"/>
    </row>
    <row r="4" spans="1:6" ht="28.8" x14ac:dyDescent="0.55000000000000004">
      <c r="A4" s="1"/>
      <c r="B4" s="55" t="s">
        <v>67</v>
      </c>
      <c r="C4" s="55"/>
      <c r="D4" s="55"/>
      <c r="E4" s="55"/>
      <c r="F4" s="55"/>
    </row>
    <row r="5" spans="1:6" x14ac:dyDescent="0.3">
      <c r="A5" s="1"/>
      <c r="B5" s="1"/>
      <c r="C5" s="1"/>
      <c r="D5" s="2"/>
      <c r="E5" s="2"/>
    </row>
    <row r="6" spans="1:6" ht="55.95" customHeight="1" x14ac:dyDescent="0.3">
      <c r="A6" s="1"/>
      <c r="B6" s="8" t="s">
        <v>5</v>
      </c>
      <c r="C6" s="9" t="s">
        <v>46</v>
      </c>
      <c r="D6" s="9" t="s">
        <v>1</v>
      </c>
      <c r="E6" s="9" t="s">
        <v>2</v>
      </c>
      <c r="F6" s="9" t="s">
        <v>47</v>
      </c>
    </row>
    <row r="7" spans="1:6" ht="22.95" customHeight="1" x14ac:dyDescent="0.3">
      <c r="A7" s="1"/>
      <c r="B7" s="8" t="s">
        <v>0</v>
      </c>
      <c r="C7" s="25"/>
      <c r="D7" s="25"/>
      <c r="E7" s="25"/>
    </row>
    <row r="8" spans="1:6" x14ac:dyDescent="0.3">
      <c r="A8" s="1"/>
      <c r="B8" s="3" t="s">
        <v>17</v>
      </c>
      <c r="C8" s="5">
        <v>0.3</v>
      </c>
      <c r="D8" s="16">
        <v>60000</v>
      </c>
      <c r="E8" s="17">
        <f t="shared" ref="E8:E23" si="0">D8*C8</f>
        <v>18000</v>
      </c>
    </row>
    <row r="9" spans="1:6" x14ac:dyDescent="0.3">
      <c r="A9" s="2"/>
      <c r="B9" s="3" t="s">
        <v>62</v>
      </c>
      <c r="C9" s="5">
        <v>0</v>
      </c>
      <c r="D9" s="16">
        <v>2400</v>
      </c>
      <c r="E9" s="17">
        <f t="shared" si="0"/>
        <v>0</v>
      </c>
    </row>
    <row r="10" spans="1:6" x14ac:dyDescent="0.3">
      <c r="A10" s="2"/>
      <c r="B10" s="3" t="s">
        <v>6</v>
      </c>
      <c r="C10" s="5">
        <v>0.1</v>
      </c>
      <c r="D10" s="16">
        <v>10000</v>
      </c>
      <c r="E10" s="17">
        <f t="shared" si="0"/>
        <v>1000</v>
      </c>
    </row>
    <row r="11" spans="1:6" x14ac:dyDescent="0.3">
      <c r="A11" s="2"/>
      <c r="B11" s="3" t="s">
        <v>18</v>
      </c>
      <c r="C11" s="5">
        <v>0.4</v>
      </c>
      <c r="D11" s="16">
        <v>15000</v>
      </c>
      <c r="E11" s="17">
        <f t="shared" si="0"/>
        <v>6000</v>
      </c>
    </row>
    <row r="12" spans="1:6" x14ac:dyDescent="0.3">
      <c r="A12" s="2"/>
      <c r="B12" s="3" t="s">
        <v>16</v>
      </c>
      <c r="C12" s="5">
        <v>0.1</v>
      </c>
      <c r="D12" s="16">
        <v>3000</v>
      </c>
      <c r="E12" s="17">
        <f t="shared" si="0"/>
        <v>300</v>
      </c>
    </row>
    <row r="13" spans="1:6" x14ac:dyDescent="0.3">
      <c r="A13" s="2"/>
      <c r="B13" s="3" t="s">
        <v>16</v>
      </c>
      <c r="C13" s="5">
        <v>0</v>
      </c>
      <c r="D13" s="16">
        <v>0</v>
      </c>
      <c r="E13" s="17">
        <f t="shared" si="0"/>
        <v>0</v>
      </c>
    </row>
    <row r="14" spans="1:6" x14ac:dyDescent="0.3">
      <c r="A14" s="2"/>
      <c r="B14" s="3" t="s">
        <v>16</v>
      </c>
      <c r="C14" s="5">
        <v>0</v>
      </c>
      <c r="D14" s="16">
        <v>0</v>
      </c>
      <c r="E14" s="17">
        <f t="shared" si="0"/>
        <v>0</v>
      </c>
    </row>
    <row r="15" spans="1:6" x14ac:dyDescent="0.3">
      <c r="A15" s="2"/>
      <c r="B15" s="3" t="s">
        <v>16</v>
      </c>
      <c r="C15" s="5">
        <v>0</v>
      </c>
      <c r="D15" s="16">
        <v>0</v>
      </c>
      <c r="E15" s="17">
        <f t="shared" si="0"/>
        <v>0</v>
      </c>
    </row>
    <row r="16" spans="1:6" x14ac:dyDescent="0.3">
      <c r="A16" s="2"/>
      <c r="B16" s="3" t="s">
        <v>3</v>
      </c>
      <c r="C16" s="5">
        <v>1</v>
      </c>
      <c r="D16" s="16">
        <v>5000</v>
      </c>
      <c r="E16" s="17">
        <f t="shared" si="0"/>
        <v>5000</v>
      </c>
    </row>
    <row r="17" spans="1:6" x14ac:dyDescent="0.3">
      <c r="A17" s="2"/>
      <c r="B17" s="3" t="s">
        <v>19</v>
      </c>
      <c r="C17" s="5">
        <v>1</v>
      </c>
      <c r="D17" s="16">
        <v>100</v>
      </c>
      <c r="E17" s="17">
        <f t="shared" si="0"/>
        <v>100</v>
      </c>
    </row>
    <row r="18" spans="1:6" x14ac:dyDescent="0.3">
      <c r="A18" s="2"/>
      <c r="B18" s="12" t="s">
        <v>22</v>
      </c>
      <c r="C18" s="5">
        <v>0.8</v>
      </c>
      <c r="D18" s="16">
        <v>16500</v>
      </c>
      <c r="E18" s="17">
        <f t="shared" si="0"/>
        <v>13200</v>
      </c>
    </row>
    <row r="19" spans="1:6" x14ac:dyDescent="0.3">
      <c r="A19" s="2"/>
      <c r="B19" s="3" t="s">
        <v>24</v>
      </c>
      <c r="C19" s="5">
        <v>0.6</v>
      </c>
      <c r="D19" s="16">
        <v>3000</v>
      </c>
      <c r="E19" s="17">
        <f t="shared" si="0"/>
        <v>1800</v>
      </c>
    </row>
    <row r="20" spans="1:6" x14ac:dyDescent="0.3">
      <c r="A20" s="2"/>
      <c r="B20" s="3" t="s">
        <v>23</v>
      </c>
      <c r="C20" s="5">
        <v>0</v>
      </c>
      <c r="D20" s="16">
        <v>7000</v>
      </c>
      <c r="E20" s="17">
        <f t="shared" si="0"/>
        <v>0</v>
      </c>
    </row>
    <row r="21" spans="1:6" x14ac:dyDescent="0.3">
      <c r="A21" s="2"/>
      <c r="B21" s="3" t="s">
        <v>4</v>
      </c>
      <c r="C21" s="5">
        <v>0.1</v>
      </c>
      <c r="D21" s="16">
        <v>2000</v>
      </c>
      <c r="E21" s="17">
        <f t="shared" si="0"/>
        <v>200</v>
      </c>
    </row>
    <row r="22" spans="1:6" x14ac:dyDescent="0.3">
      <c r="A22" s="2"/>
      <c r="B22" s="3" t="s">
        <v>21</v>
      </c>
      <c r="C22" s="5">
        <v>0</v>
      </c>
      <c r="D22" s="16">
        <v>0</v>
      </c>
      <c r="E22" s="17">
        <f t="shared" si="0"/>
        <v>0</v>
      </c>
    </row>
    <row r="23" spans="1:6" x14ac:dyDescent="0.3">
      <c r="A23" s="2"/>
      <c r="B23" s="3" t="s">
        <v>20</v>
      </c>
      <c r="C23" s="5">
        <v>0</v>
      </c>
      <c r="D23" s="16">
        <v>15000</v>
      </c>
      <c r="E23" s="17">
        <f t="shared" si="0"/>
        <v>0</v>
      </c>
    </row>
    <row r="24" spans="1:6" x14ac:dyDescent="0.3">
      <c r="A24" s="2"/>
      <c r="B24" s="10" t="s">
        <v>7</v>
      </c>
      <c r="C24" s="11"/>
      <c r="D24" s="18">
        <f>SUM(D8:D23)</f>
        <v>139000</v>
      </c>
      <c r="E24" s="18">
        <f>SUM(E8:E23)</f>
        <v>45600</v>
      </c>
      <c r="F24" s="31">
        <f>E24-D24</f>
        <v>-93400</v>
      </c>
    </row>
    <row r="25" spans="1:6" x14ac:dyDescent="0.3">
      <c r="A25" s="2"/>
      <c r="B25" s="27"/>
      <c r="C25" s="28"/>
      <c r="D25" s="29"/>
      <c r="E25" s="29"/>
    </row>
    <row r="26" spans="1:6" x14ac:dyDescent="0.3">
      <c r="A26" s="2"/>
      <c r="B26" s="8" t="s">
        <v>8</v>
      </c>
      <c r="C26" s="25" t="s">
        <v>5</v>
      </c>
      <c r="D26" s="26" t="s">
        <v>5</v>
      </c>
      <c r="E26" s="26" t="s">
        <v>5</v>
      </c>
    </row>
    <row r="27" spans="1:6" x14ac:dyDescent="0.3">
      <c r="A27" s="2"/>
      <c r="B27" s="13" t="s">
        <v>25</v>
      </c>
      <c r="C27" s="14">
        <v>1</v>
      </c>
      <c r="D27" s="19">
        <v>1000</v>
      </c>
      <c r="E27" s="20">
        <f t="shared" ref="E27:E51" si="1">C27*D27</f>
        <v>1000</v>
      </c>
    </row>
    <row r="28" spans="1:6" x14ac:dyDescent="0.3">
      <c r="A28" s="1"/>
      <c r="B28" s="3" t="s">
        <v>42</v>
      </c>
      <c r="C28" s="14">
        <v>0.2</v>
      </c>
      <c r="D28" s="19">
        <v>1000</v>
      </c>
      <c r="E28" s="20">
        <f t="shared" si="1"/>
        <v>200</v>
      </c>
    </row>
    <row r="29" spans="1:6" x14ac:dyDescent="0.3">
      <c r="A29" s="1"/>
      <c r="B29" s="13" t="s">
        <v>26</v>
      </c>
      <c r="C29" s="14">
        <v>0.6</v>
      </c>
      <c r="D29" s="19">
        <v>2000</v>
      </c>
      <c r="E29" s="20">
        <f t="shared" si="1"/>
        <v>1200</v>
      </c>
    </row>
    <row r="30" spans="1:6" x14ac:dyDescent="0.3">
      <c r="B30" s="13" t="s">
        <v>27</v>
      </c>
      <c r="C30" s="14">
        <v>0.8</v>
      </c>
      <c r="D30" s="19">
        <v>3000</v>
      </c>
      <c r="E30" s="20">
        <f t="shared" si="1"/>
        <v>2400</v>
      </c>
    </row>
    <row r="31" spans="1:6" x14ac:dyDescent="0.3">
      <c r="B31" s="3" t="s">
        <v>35</v>
      </c>
      <c r="C31" s="14">
        <v>0</v>
      </c>
      <c r="D31" s="19">
        <v>0</v>
      </c>
      <c r="E31" s="20">
        <f t="shared" si="1"/>
        <v>0</v>
      </c>
    </row>
    <row r="32" spans="1:6" x14ac:dyDescent="0.3">
      <c r="B32" s="3" t="s">
        <v>9</v>
      </c>
      <c r="C32" s="15">
        <v>1</v>
      </c>
      <c r="D32" s="19">
        <v>2500</v>
      </c>
      <c r="E32" s="21">
        <f t="shared" si="1"/>
        <v>2500</v>
      </c>
    </row>
    <row r="33" spans="2:5" x14ac:dyDescent="0.3">
      <c r="B33" s="3" t="s">
        <v>37</v>
      </c>
      <c r="C33" s="14">
        <v>1</v>
      </c>
      <c r="D33" s="19">
        <v>15000</v>
      </c>
      <c r="E33" s="20">
        <f t="shared" si="1"/>
        <v>15000</v>
      </c>
    </row>
    <row r="34" spans="2:5" x14ac:dyDescent="0.3">
      <c r="B34" s="3" t="s">
        <v>36</v>
      </c>
      <c r="C34" s="14">
        <v>0</v>
      </c>
      <c r="D34" s="19">
        <v>4041</v>
      </c>
      <c r="E34" s="20">
        <f t="shared" si="1"/>
        <v>0</v>
      </c>
    </row>
    <row r="35" spans="2:5" x14ac:dyDescent="0.3">
      <c r="B35" s="3" t="s">
        <v>44</v>
      </c>
      <c r="C35" s="14">
        <v>0</v>
      </c>
      <c r="D35" s="19">
        <v>0</v>
      </c>
      <c r="E35" s="20">
        <f t="shared" si="1"/>
        <v>0</v>
      </c>
    </row>
    <row r="36" spans="2:5" x14ac:dyDescent="0.3">
      <c r="B36" s="3" t="s">
        <v>43</v>
      </c>
      <c r="C36" s="14">
        <v>0</v>
      </c>
      <c r="D36" s="19">
        <v>0</v>
      </c>
      <c r="E36" s="20">
        <f t="shared" si="1"/>
        <v>0</v>
      </c>
    </row>
    <row r="37" spans="2:5" x14ac:dyDescent="0.3">
      <c r="B37" s="13" t="s">
        <v>34</v>
      </c>
      <c r="C37" s="14">
        <v>0.25</v>
      </c>
      <c r="D37" s="19">
        <v>100</v>
      </c>
      <c r="E37" s="20">
        <f t="shared" si="1"/>
        <v>25</v>
      </c>
    </row>
    <row r="38" spans="2:5" x14ac:dyDescent="0.3">
      <c r="B38" s="13" t="s">
        <v>29</v>
      </c>
      <c r="C38" s="14">
        <v>0.5</v>
      </c>
      <c r="D38" s="19">
        <v>5000</v>
      </c>
      <c r="E38" s="20">
        <f t="shared" si="1"/>
        <v>2500</v>
      </c>
    </row>
    <row r="39" spans="2:5" x14ac:dyDescent="0.3">
      <c r="B39" s="13" t="s">
        <v>31</v>
      </c>
      <c r="C39" s="14">
        <v>0.5</v>
      </c>
      <c r="D39" s="19">
        <v>25000</v>
      </c>
      <c r="E39" s="20">
        <f t="shared" si="1"/>
        <v>12500</v>
      </c>
    </row>
    <row r="40" spans="2:5" x14ac:dyDescent="0.3">
      <c r="B40" s="13" t="s">
        <v>28</v>
      </c>
      <c r="C40" s="14">
        <v>0.7</v>
      </c>
      <c r="D40" s="19">
        <v>6000</v>
      </c>
      <c r="E40" s="20">
        <f t="shared" si="1"/>
        <v>4200</v>
      </c>
    </row>
    <row r="41" spans="2:5" x14ac:dyDescent="0.3">
      <c r="B41" s="3" t="s">
        <v>41</v>
      </c>
      <c r="C41" s="15">
        <v>0.5</v>
      </c>
      <c r="D41" s="19">
        <v>1000</v>
      </c>
      <c r="E41" s="21">
        <f t="shared" si="1"/>
        <v>500</v>
      </c>
    </row>
    <row r="42" spans="2:5" x14ac:dyDescent="0.3">
      <c r="B42" s="13" t="s">
        <v>33</v>
      </c>
      <c r="C42" s="14">
        <v>0.5</v>
      </c>
      <c r="D42" s="19">
        <v>2000</v>
      </c>
      <c r="E42" s="20">
        <f t="shared" si="1"/>
        <v>1000</v>
      </c>
    </row>
    <row r="43" spans="2:5" x14ac:dyDescent="0.3">
      <c r="B43" s="13" t="s">
        <v>38</v>
      </c>
      <c r="C43" s="14">
        <v>0.25</v>
      </c>
      <c r="D43" s="19">
        <v>1200</v>
      </c>
      <c r="E43" s="20">
        <f t="shared" si="1"/>
        <v>300</v>
      </c>
    </row>
    <row r="44" spans="2:5" x14ac:dyDescent="0.3">
      <c r="B44" s="13" t="s">
        <v>30</v>
      </c>
      <c r="C44" s="14">
        <v>1</v>
      </c>
      <c r="D44" s="19">
        <v>1000</v>
      </c>
      <c r="E44" s="20">
        <f t="shared" si="1"/>
        <v>1000</v>
      </c>
    </row>
    <row r="45" spans="2:5" x14ac:dyDescent="0.3">
      <c r="B45" s="13" t="s">
        <v>32</v>
      </c>
      <c r="C45" s="14">
        <v>0.5</v>
      </c>
      <c r="D45" s="19">
        <v>10000</v>
      </c>
      <c r="E45" s="20">
        <f t="shared" si="1"/>
        <v>5000</v>
      </c>
    </row>
    <row r="46" spans="2:5" x14ac:dyDescent="0.3">
      <c r="B46" s="3" t="s">
        <v>11</v>
      </c>
      <c r="C46" s="15">
        <v>0.2</v>
      </c>
      <c r="D46" s="19">
        <v>4000</v>
      </c>
      <c r="E46" s="21">
        <f t="shared" si="1"/>
        <v>800</v>
      </c>
    </row>
    <row r="47" spans="2:5" x14ac:dyDescent="0.3">
      <c r="B47" s="3" t="s">
        <v>39</v>
      </c>
      <c r="C47" s="15">
        <v>0.5</v>
      </c>
      <c r="D47" s="19">
        <v>3000</v>
      </c>
      <c r="E47" s="21">
        <f t="shared" si="1"/>
        <v>1500</v>
      </c>
    </row>
    <row r="48" spans="2:5" x14ac:dyDescent="0.3">
      <c r="B48" s="3" t="s">
        <v>45</v>
      </c>
      <c r="C48" s="15">
        <v>0</v>
      </c>
      <c r="D48" s="19">
        <v>2500</v>
      </c>
      <c r="E48" s="21">
        <f t="shared" si="1"/>
        <v>0</v>
      </c>
    </row>
    <row r="49" spans="1:6" x14ac:dyDescent="0.3">
      <c r="B49" s="3" t="s">
        <v>40</v>
      </c>
      <c r="C49" s="14">
        <v>0.4</v>
      </c>
      <c r="D49" s="19">
        <v>500</v>
      </c>
      <c r="E49" s="20">
        <f t="shared" si="1"/>
        <v>200</v>
      </c>
    </row>
    <row r="50" spans="1:6" x14ac:dyDescent="0.3">
      <c r="B50" s="3" t="s">
        <v>10</v>
      </c>
      <c r="C50" s="15">
        <v>0</v>
      </c>
      <c r="D50" s="19">
        <v>0</v>
      </c>
      <c r="E50" s="21">
        <f t="shared" si="1"/>
        <v>0</v>
      </c>
    </row>
    <row r="51" spans="1:6" x14ac:dyDescent="0.3">
      <c r="B51" s="3" t="s">
        <v>64</v>
      </c>
      <c r="C51" s="15">
        <v>0</v>
      </c>
      <c r="D51" s="19">
        <v>0</v>
      </c>
      <c r="E51" s="21">
        <f t="shared" si="1"/>
        <v>0</v>
      </c>
    </row>
    <row r="52" spans="1:6" x14ac:dyDescent="0.3">
      <c r="B52" s="10" t="s">
        <v>12</v>
      </c>
      <c r="C52" s="30" t="s">
        <v>5</v>
      </c>
      <c r="D52" s="18">
        <f>SUM(D27:D51)</f>
        <v>89841</v>
      </c>
      <c r="E52" s="18">
        <f>SUM(E27:E50)</f>
        <v>51825</v>
      </c>
      <c r="F52" s="32">
        <f>E52-D52</f>
        <v>-38016</v>
      </c>
    </row>
    <row r="54" spans="1:6" x14ac:dyDescent="0.3">
      <c r="B54" s="3" t="s">
        <v>7</v>
      </c>
      <c r="C54" s="4">
        <f>F24/D24</f>
        <v>-0.67194244604316544</v>
      </c>
      <c r="D54" s="22">
        <f>D24</f>
        <v>139000</v>
      </c>
      <c r="E54" s="22">
        <f>E24</f>
        <v>45600</v>
      </c>
    </row>
    <row r="55" spans="1:6" x14ac:dyDescent="0.3">
      <c r="B55" s="3" t="s">
        <v>13</v>
      </c>
      <c r="C55" s="4">
        <f>F52/D52</f>
        <v>-0.42314756069055331</v>
      </c>
      <c r="D55" s="22">
        <f>D52</f>
        <v>89841</v>
      </c>
      <c r="E55" s="22">
        <f>E52</f>
        <v>51825</v>
      </c>
    </row>
    <row r="56" spans="1:6" x14ac:dyDescent="0.3">
      <c r="B56" s="49" t="s">
        <v>14</v>
      </c>
      <c r="C56" s="50">
        <f>F56/D56</f>
        <v>-1.1266299151732135</v>
      </c>
      <c r="D56" s="51">
        <f>D54-D55</f>
        <v>49159</v>
      </c>
      <c r="E56" s="52">
        <f>E54-E55</f>
        <v>-6225</v>
      </c>
      <c r="F56" s="32">
        <f>E56-D56</f>
        <v>-55384</v>
      </c>
    </row>
    <row r="57" spans="1:6" x14ac:dyDescent="0.3">
      <c r="B57" s="3" t="s">
        <v>15</v>
      </c>
      <c r="C57" s="4">
        <v>0.2</v>
      </c>
      <c r="D57" s="24">
        <v>4000</v>
      </c>
      <c r="E57" s="23">
        <f>C57*D57</f>
        <v>800</v>
      </c>
    </row>
    <row r="58" spans="1:6" x14ac:dyDescent="0.3">
      <c r="B58" s="49" t="s">
        <v>48</v>
      </c>
      <c r="C58" s="50">
        <f>F58/D58</f>
        <v>-1.1555614606169313</v>
      </c>
      <c r="D58" s="51">
        <f>D56-D57</f>
        <v>45159</v>
      </c>
      <c r="E58" s="52">
        <f>E56-E57</f>
        <v>-7025</v>
      </c>
      <c r="F58" s="32">
        <f>E58-D58</f>
        <v>-52184</v>
      </c>
    </row>
    <row r="59" spans="1:6" ht="16.2" thickBot="1" x14ac:dyDescent="0.35"/>
    <row r="60" spans="1:6" x14ac:dyDescent="0.3">
      <c r="B60" s="47" t="s">
        <v>49</v>
      </c>
      <c r="C60" s="46"/>
      <c r="D60" s="46"/>
      <c r="E60" s="46"/>
      <c r="F60" s="48"/>
    </row>
    <row r="61" spans="1:6" x14ac:dyDescent="0.3">
      <c r="A61" s="45" t="s">
        <v>52</v>
      </c>
      <c r="B61" s="35" t="s">
        <v>50</v>
      </c>
      <c r="C61" s="35"/>
      <c r="D61" s="35"/>
      <c r="E61" s="36">
        <v>3500</v>
      </c>
      <c r="F61" s="37"/>
    </row>
    <row r="62" spans="1:6" x14ac:dyDescent="0.3">
      <c r="A62" s="34"/>
      <c r="B62" s="35" t="s">
        <v>51</v>
      </c>
      <c r="C62" s="35"/>
      <c r="D62" s="35"/>
      <c r="E62" s="36">
        <v>0</v>
      </c>
      <c r="F62" s="37"/>
    </row>
    <row r="63" spans="1:6" x14ac:dyDescent="0.3">
      <c r="A63" s="34"/>
      <c r="B63" s="35" t="s">
        <v>65</v>
      </c>
      <c r="C63" s="35"/>
      <c r="D63" s="35"/>
      <c r="E63" s="36">
        <v>2000</v>
      </c>
      <c r="F63" s="37"/>
    </row>
    <row r="64" spans="1:6" x14ac:dyDescent="0.3">
      <c r="A64" s="34"/>
      <c r="B64" s="35" t="s">
        <v>66</v>
      </c>
      <c r="C64" s="35"/>
      <c r="D64" s="35"/>
      <c r="E64" s="36">
        <v>500</v>
      </c>
      <c r="F64" s="37"/>
    </row>
    <row r="65" spans="1:6" x14ac:dyDescent="0.3">
      <c r="A65" s="34"/>
      <c r="B65" s="38" t="s">
        <v>58</v>
      </c>
      <c r="C65" s="38"/>
      <c r="D65" s="38"/>
      <c r="E65" s="38"/>
      <c r="F65" s="39">
        <f>SUM(E61:E64)</f>
        <v>6000</v>
      </c>
    </row>
    <row r="66" spans="1:6" x14ac:dyDescent="0.3">
      <c r="A66" s="45" t="s">
        <v>53</v>
      </c>
      <c r="B66" s="35" t="s">
        <v>54</v>
      </c>
      <c r="C66" s="35"/>
      <c r="D66" s="35"/>
      <c r="E66" s="36">
        <v>1000</v>
      </c>
      <c r="F66" s="37"/>
    </row>
    <row r="67" spans="1:6" x14ac:dyDescent="0.3">
      <c r="A67" s="34"/>
      <c r="B67" s="35" t="s">
        <v>55</v>
      </c>
      <c r="C67" s="35"/>
      <c r="D67" s="35"/>
      <c r="E67" s="36">
        <v>0</v>
      </c>
      <c r="F67" s="37"/>
    </row>
    <row r="68" spans="1:6" x14ac:dyDescent="0.3">
      <c r="A68" s="34"/>
      <c r="B68" s="35" t="s">
        <v>56</v>
      </c>
      <c r="C68" s="35"/>
      <c r="D68" s="35"/>
      <c r="E68" s="36">
        <v>0</v>
      </c>
      <c r="F68" s="37"/>
    </row>
    <row r="69" spans="1:6" x14ac:dyDescent="0.3">
      <c r="A69" s="34"/>
      <c r="B69" s="35" t="s">
        <v>57</v>
      </c>
      <c r="C69" s="35"/>
      <c r="D69" s="35"/>
      <c r="E69" s="36">
        <v>0</v>
      </c>
      <c r="F69" s="37"/>
    </row>
    <row r="70" spans="1:6" x14ac:dyDescent="0.3">
      <c r="A70" s="34"/>
      <c r="B70" s="35" t="s">
        <v>10</v>
      </c>
      <c r="C70" s="35"/>
      <c r="D70" s="35"/>
      <c r="E70" s="36">
        <v>0</v>
      </c>
      <c r="F70" s="37"/>
    </row>
    <row r="71" spans="1:6" x14ac:dyDescent="0.3">
      <c r="A71" s="34"/>
      <c r="B71" s="35" t="s">
        <v>10</v>
      </c>
      <c r="C71" s="35"/>
      <c r="D71" s="35"/>
      <c r="E71" s="36">
        <v>0</v>
      </c>
      <c r="F71" s="37"/>
    </row>
    <row r="72" spans="1:6" x14ac:dyDescent="0.3">
      <c r="A72" s="34"/>
      <c r="B72" s="38" t="s">
        <v>58</v>
      </c>
      <c r="C72" s="38"/>
      <c r="D72" s="38"/>
      <c r="E72" s="38"/>
      <c r="F72" s="39">
        <f>SUM(E67:E70)</f>
        <v>0</v>
      </c>
    </row>
    <row r="73" spans="1:6" x14ac:dyDescent="0.3">
      <c r="A73" s="34"/>
      <c r="B73" s="40"/>
      <c r="C73" s="40"/>
      <c r="D73" s="40"/>
      <c r="E73" s="40"/>
      <c r="F73" s="41"/>
    </row>
    <row r="74" spans="1:6" x14ac:dyDescent="0.3">
      <c r="A74" s="34"/>
      <c r="B74" s="38" t="s">
        <v>59</v>
      </c>
      <c r="C74" s="38"/>
      <c r="D74" s="38"/>
      <c r="E74" s="38"/>
      <c r="F74" s="39">
        <f>F72+F65</f>
        <v>6000</v>
      </c>
    </row>
    <row r="75" spans="1:6" x14ac:dyDescent="0.3">
      <c r="A75" s="34"/>
      <c r="B75" s="35"/>
      <c r="C75" s="35"/>
      <c r="D75" s="35"/>
      <c r="E75" s="35"/>
      <c r="F75" s="37"/>
    </row>
    <row r="76" spans="1:6" ht="16.2" thickBot="1" x14ac:dyDescent="0.35">
      <c r="A76" s="42"/>
      <c r="B76" s="43" t="s">
        <v>60</v>
      </c>
      <c r="C76" s="43"/>
      <c r="D76" s="43"/>
      <c r="E76" s="43"/>
      <c r="F76" s="44">
        <f>IF(E58&gt;=0,E58+F74,E58+F74)</f>
        <v>-1025</v>
      </c>
    </row>
  </sheetData>
  <mergeCells count="3">
    <mergeCell ref="B3:E3"/>
    <mergeCell ref="B2:E2"/>
    <mergeCell ref="B4:F4"/>
  </mergeCells>
  <phoneticPr fontId="12" type="noConversion"/>
  <conditionalFormatting sqref="C5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57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" zoomScale="125" zoomScaleNormal="125" workbookViewId="0">
      <selection activeCell="F72" sqref="F72"/>
    </sheetView>
  </sheetViews>
  <sheetFormatPr defaultColWidth="11.19921875" defaultRowHeight="15.6" x14ac:dyDescent="0.3"/>
  <cols>
    <col min="1" max="1" width="8.19921875" customWidth="1"/>
    <col min="2" max="2" width="40" customWidth="1"/>
    <col min="3" max="3" width="13.69921875" customWidth="1"/>
    <col min="4" max="4" width="15.296875" customWidth="1"/>
    <col min="5" max="5" width="15.796875" customWidth="1"/>
    <col min="6" max="6" width="14" customWidth="1"/>
  </cols>
  <sheetData>
    <row r="1" spans="1:6" x14ac:dyDescent="0.3">
      <c r="A1" s="1"/>
      <c r="B1" s="7"/>
      <c r="C1" s="6"/>
      <c r="D1" s="6"/>
      <c r="E1" s="6"/>
      <c r="F1" s="33"/>
    </row>
    <row r="2" spans="1:6" ht="23.4" x14ac:dyDescent="0.45">
      <c r="A2" s="1"/>
      <c r="B2" s="54" t="s">
        <v>63</v>
      </c>
      <c r="C2" s="54"/>
      <c r="D2" s="54"/>
      <c r="E2" s="54"/>
      <c r="F2" s="33"/>
    </row>
    <row r="3" spans="1:6" ht="21" x14ac:dyDescent="0.4">
      <c r="A3" s="1"/>
      <c r="B3" s="53" t="s">
        <v>61</v>
      </c>
      <c r="C3" s="53"/>
      <c r="D3" s="53"/>
      <c r="E3" s="53"/>
      <c r="F3" s="33"/>
    </row>
    <row r="4" spans="1:6" ht="28.8" x14ac:dyDescent="0.55000000000000004">
      <c r="A4" s="1"/>
      <c r="B4" s="55" t="s">
        <v>68</v>
      </c>
      <c r="C4" s="55"/>
      <c r="D4" s="55"/>
      <c r="E4" s="55"/>
      <c r="F4" s="55"/>
    </row>
    <row r="5" spans="1:6" x14ac:dyDescent="0.3">
      <c r="A5" s="1"/>
      <c r="B5" s="1"/>
      <c r="C5" s="1"/>
      <c r="D5" s="2"/>
      <c r="E5" s="2"/>
    </row>
    <row r="6" spans="1:6" ht="55.95" customHeight="1" x14ac:dyDescent="0.3">
      <c r="A6" s="1"/>
      <c r="B6" s="8" t="s">
        <v>5</v>
      </c>
      <c r="C6" s="9" t="s">
        <v>46</v>
      </c>
      <c r="D6" s="9" t="s">
        <v>1</v>
      </c>
      <c r="E6" s="9" t="s">
        <v>2</v>
      </c>
      <c r="F6" s="9" t="s">
        <v>47</v>
      </c>
    </row>
    <row r="7" spans="1:6" ht="22.95" customHeight="1" x14ac:dyDescent="0.3">
      <c r="A7" s="1"/>
      <c r="B7" s="8" t="s">
        <v>0</v>
      </c>
      <c r="C7" s="25"/>
      <c r="D7" s="25"/>
      <c r="E7" s="25"/>
    </row>
    <row r="8" spans="1:6" x14ac:dyDescent="0.3">
      <c r="A8" s="1"/>
      <c r="B8" s="3" t="s">
        <v>17</v>
      </c>
      <c r="C8" s="5">
        <v>0.3</v>
      </c>
      <c r="D8" s="16">
        <v>60000</v>
      </c>
      <c r="E8" s="17">
        <f t="shared" ref="E8:E23" si="0">D8*C8</f>
        <v>18000</v>
      </c>
    </row>
    <row r="9" spans="1:6" x14ac:dyDescent="0.3">
      <c r="A9" s="2"/>
      <c r="B9" s="3" t="s">
        <v>62</v>
      </c>
      <c r="C9" s="5">
        <v>0</v>
      </c>
      <c r="D9" s="16">
        <v>2400</v>
      </c>
      <c r="E9" s="17">
        <f t="shared" si="0"/>
        <v>0</v>
      </c>
    </row>
    <row r="10" spans="1:6" x14ac:dyDescent="0.3">
      <c r="A10" s="2"/>
      <c r="B10" s="3" t="s">
        <v>6</v>
      </c>
      <c r="C10" s="5">
        <v>0.1</v>
      </c>
      <c r="D10" s="16">
        <v>10000</v>
      </c>
      <c r="E10" s="17">
        <f t="shared" si="0"/>
        <v>1000</v>
      </c>
    </row>
    <row r="11" spans="1:6" x14ac:dyDescent="0.3">
      <c r="A11" s="2"/>
      <c r="B11" s="3" t="s">
        <v>18</v>
      </c>
      <c r="C11" s="5">
        <v>0.4</v>
      </c>
      <c r="D11" s="16">
        <v>15000</v>
      </c>
      <c r="E11" s="17">
        <f t="shared" si="0"/>
        <v>6000</v>
      </c>
    </row>
    <row r="12" spans="1:6" x14ac:dyDescent="0.3">
      <c r="A12" s="2"/>
      <c r="B12" s="3" t="s">
        <v>16</v>
      </c>
      <c r="C12" s="5">
        <v>0.1</v>
      </c>
      <c r="D12" s="16">
        <v>3000</v>
      </c>
      <c r="E12" s="17">
        <f t="shared" si="0"/>
        <v>300</v>
      </c>
    </row>
    <row r="13" spans="1:6" x14ac:dyDescent="0.3">
      <c r="A13" s="2"/>
      <c r="B13" s="3" t="s">
        <v>16</v>
      </c>
      <c r="C13" s="5">
        <v>0</v>
      </c>
      <c r="D13" s="16">
        <v>0</v>
      </c>
      <c r="E13" s="17">
        <f t="shared" si="0"/>
        <v>0</v>
      </c>
    </row>
    <row r="14" spans="1:6" x14ac:dyDescent="0.3">
      <c r="A14" s="2"/>
      <c r="B14" s="3" t="s">
        <v>16</v>
      </c>
      <c r="C14" s="5">
        <v>0</v>
      </c>
      <c r="D14" s="16">
        <v>0</v>
      </c>
      <c r="E14" s="17">
        <f t="shared" si="0"/>
        <v>0</v>
      </c>
    </row>
    <row r="15" spans="1:6" x14ac:dyDescent="0.3">
      <c r="A15" s="2"/>
      <c r="B15" s="3" t="s">
        <v>16</v>
      </c>
      <c r="C15" s="5">
        <v>0</v>
      </c>
      <c r="D15" s="16">
        <v>0</v>
      </c>
      <c r="E15" s="17">
        <f t="shared" si="0"/>
        <v>0</v>
      </c>
    </row>
    <row r="16" spans="1:6" x14ac:dyDescent="0.3">
      <c r="A16" s="2"/>
      <c r="B16" s="3" t="s">
        <v>3</v>
      </c>
      <c r="C16" s="5">
        <v>1</v>
      </c>
      <c r="D16" s="16">
        <v>5000</v>
      </c>
      <c r="E16" s="17">
        <f t="shared" si="0"/>
        <v>5000</v>
      </c>
    </row>
    <row r="17" spans="1:6" x14ac:dyDescent="0.3">
      <c r="A17" s="2"/>
      <c r="B17" s="3" t="s">
        <v>19</v>
      </c>
      <c r="C17" s="5">
        <v>1</v>
      </c>
      <c r="D17" s="16">
        <v>100</v>
      </c>
      <c r="E17" s="17">
        <f t="shared" si="0"/>
        <v>100</v>
      </c>
    </row>
    <row r="18" spans="1:6" x14ac:dyDescent="0.3">
      <c r="A18" s="2"/>
      <c r="B18" s="12" t="s">
        <v>22</v>
      </c>
      <c r="C18" s="5">
        <v>0.8</v>
      </c>
      <c r="D18" s="16">
        <v>16500</v>
      </c>
      <c r="E18" s="17">
        <f t="shared" si="0"/>
        <v>13200</v>
      </c>
    </row>
    <row r="19" spans="1:6" x14ac:dyDescent="0.3">
      <c r="A19" s="2"/>
      <c r="B19" s="3" t="s">
        <v>24</v>
      </c>
      <c r="C19" s="5">
        <v>0.6</v>
      </c>
      <c r="D19" s="16">
        <v>3000</v>
      </c>
      <c r="E19" s="17">
        <f t="shared" si="0"/>
        <v>1800</v>
      </c>
    </row>
    <row r="20" spans="1:6" x14ac:dyDescent="0.3">
      <c r="A20" s="2"/>
      <c r="B20" s="3" t="s">
        <v>23</v>
      </c>
      <c r="C20" s="5">
        <v>0</v>
      </c>
      <c r="D20" s="16">
        <v>7000</v>
      </c>
      <c r="E20" s="17">
        <f t="shared" si="0"/>
        <v>0</v>
      </c>
    </row>
    <row r="21" spans="1:6" x14ac:dyDescent="0.3">
      <c r="A21" s="2"/>
      <c r="B21" s="3" t="s">
        <v>4</v>
      </c>
      <c r="C21" s="5">
        <v>0.1</v>
      </c>
      <c r="D21" s="16">
        <v>2000</v>
      </c>
      <c r="E21" s="17">
        <f t="shared" si="0"/>
        <v>200</v>
      </c>
    </row>
    <row r="22" spans="1:6" x14ac:dyDescent="0.3">
      <c r="A22" s="2"/>
      <c r="B22" s="3" t="s">
        <v>21</v>
      </c>
      <c r="C22" s="5">
        <v>0</v>
      </c>
      <c r="D22" s="16">
        <v>0</v>
      </c>
      <c r="E22" s="17">
        <f t="shared" si="0"/>
        <v>0</v>
      </c>
    </row>
    <row r="23" spans="1:6" x14ac:dyDescent="0.3">
      <c r="A23" s="2"/>
      <c r="B23" s="3" t="s">
        <v>20</v>
      </c>
      <c r="C23" s="5">
        <v>0</v>
      </c>
      <c r="D23" s="16">
        <v>15000</v>
      </c>
      <c r="E23" s="17">
        <f t="shared" si="0"/>
        <v>0</v>
      </c>
    </row>
    <row r="24" spans="1:6" x14ac:dyDescent="0.3">
      <c r="A24" s="2"/>
      <c r="B24" s="10" t="s">
        <v>7</v>
      </c>
      <c r="C24" s="11"/>
      <c r="D24" s="18">
        <f>SUM(D8:D23)</f>
        <v>139000</v>
      </c>
      <c r="E24" s="18">
        <f>SUM(E8:E23)</f>
        <v>45600</v>
      </c>
      <c r="F24" s="31">
        <f>E24-D24</f>
        <v>-93400</v>
      </c>
    </row>
    <row r="25" spans="1:6" x14ac:dyDescent="0.3">
      <c r="A25" s="2"/>
      <c r="B25" s="27"/>
      <c r="C25" s="28"/>
      <c r="D25" s="29"/>
      <c r="E25" s="29"/>
    </row>
    <row r="26" spans="1:6" x14ac:dyDescent="0.3">
      <c r="A26" s="2"/>
      <c r="B26" s="8" t="s">
        <v>8</v>
      </c>
      <c r="C26" s="25" t="s">
        <v>5</v>
      </c>
      <c r="D26" s="26" t="s">
        <v>5</v>
      </c>
      <c r="E26" s="26" t="s">
        <v>5</v>
      </c>
    </row>
    <row r="27" spans="1:6" x14ac:dyDescent="0.3">
      <c r="A27" s="2"/>
      <c r="B27" s="13" t="s">
        <v>25</v>
      </c>
      <c r="C27" s="14">
        <v>1</v>
      </c>
      <c r="D27" s="19">
        <v>1000</v>
      </c>
      <c r="E27" s="20">
        <f t="shared" ref="E27:E51" si="1">C27*D27</f>
        <v>1000</v>
      </c>
    </row>
    <row r="28" spans="1:6" x14ac:dyDescent="0.3">
      <c r="A28" s="1"/>
      <c r="B28" s="3" t="s">
        <v>42</v>
      </c>
      <c r="C28" s="14">
        <v>0.2</v>
      </c>
      <c r="D28" s="19">
        <v>1000</v>
      </c>
      <c r="E28" s="20">
        <f t="shared" si="1"/>
        <v>200</v>
      </c>
    </row>
    <row r="29" spans="1:6" x14ac:dyDescent="0.3">
      <c r="A29" s="1"/>
      <c r="B29" s="13" t="s">
        <v>26</v>
      </c>
      <c r="C29" s="14">
        <v>0.6</v>
      </c>
      <c r="D29" s="19">
        <v>2000</v>
      </c>
      <c r="E29" s="20">
        <f t="shared" si="1"/>
        <v>1200</v>
      </c>
    </row>
    <row r="30" spans="1:6" x14ac:dyDescent="0.3">
      <c r="B30" s="13" t="s">
        <v>27</v>
      </c>
      <c r="C30" s="14">
        <v>0.8</v>
      </c>
      <c r="D30" s="19">
        <v>3000</v>
      </c>
      <c r="E30" s="20">
        <f t="shared" si="1"/>
        <v>2400</v>
      </c>
    </row>
    <row r="31" spans="1:6" x14ac:dyDescent="0.3">
      <c r="B31" s="3" t="s">
        <v>35</v>
      </c>
      <c r="C31" s="14">
        <v>0</v>
      </c>
      <c r="D31" s="19">
        <v>0</v>
      </c>
      <c r="E31" s="20">
        <f t="shared" si="1"/>
        <v>0</v>
      </c>
    </row>
    <row r="32" spans="1:6" x14ac:dyDescent="0.3">
      <c r="B32" s="3" t="s">
        <v>9</v>
      </c>
      <c r="C32" s="15">
        <v>1</v>
      </c>
      <c r="D32" s="19">
        <v>2500</v>
      </c>
      <c r="E32" s="21">
        <f t="shared" si="1"/>
        <v>2500</v>
      </c>
    </row>
    <row r="33" spans="2:5" x14ac:dyDescent="0.3">
      <c r="B33" s="3" t="s">
        <v>37</v>
      </c>
      <c r="C33" s="14">
        <v>1</v>
      </c>
      <c r="D33" s="19">
        <v>15000</v>
      </c>
      <c r="E33" s="20">
        <f t="shared" si="1"/>
        <v>15000</v>
      </c>
    </row>
    <row r="34" spans="2:5" x14ac:dyDescent="0.3">
      <c r="B34" s="3" t="s">
        <v>36</v>
      </c>
      <c r="C34" s="14">
        <v>0</v>
      </c>
      <c r="D34" s="19">
        <v>4041</v>
      </c>
      <c r="E34" s="20">
        <f t="shared" si="1"/>
        <v>0</v>
      </c>
    </row>
    <row r="35" spans="2:5" x14ac:dyDescent="0.3">
      <c r="B35" s="3" t="s">
        <v>44</v>
      </c>
      <c r="C35" s="14">
        <v>0</v>
      </c>
      <c r="D35" s="19">
        <v>0</v>
      </c>
      <c r="E35" s="20">
        <f t="shared" si="1"/>
        <v>0</v>
      </c>
    </row>
    <row r="36" spans="2:5" x14ac:dyDescent="0.3">
      <c r="B36" s="3" t="s">
        <v>43</v>
      </c>
      <c r="C36" s="14">
        <v>0</v>
      </c>
      <c r="D36" s="19">
        <v>0</v>
      </c>
      <c r="E36" s="20">
        <f t="shared" si="1"/>
        <v>0</v>
      </c>
    </row>
    <row r="37" spans="2:5" x14ac:dyDescent="0.3">
      <c r="B37" s="13" t="s">
        <v>34</v>
      </c>
      <c r="C37" s="14">
        <v>0.25</v>
      </c>
      <c r="D37" s="19">
        <v>100</v>
      </c>
      <c r="E37" s="20">
        <f t="shared" si="1"/>
        <v>25</v>
      </c>
    </row>
    <row r="38" spans="2:5" x14ac:dyDescent="0.3">
      <c r="B38" s="13" t="s">
        <v>29</v>
      </c>
      <c r="C38" s="14">
        <v>0.5</v>
      </c>
      <c r="D38" s="19">
        <v>5000</v>
      </c>
      <c r="E38" s="20">
        <f t="shared" si="1"/>
        <v>2500</v>
      </c>
    </row>
    <row r="39" spans="2:5" x14ac:dyDescent="0.3">
      <c r="B39" s="13" t="s">
        <v>31</v>
      </c>
      <c r="C39" s="14">
        <v>0.5</v>
      </c>
      <c r="D39" s="19">
        <v>25000</v>
      </c>
      <c r="E39" s="20">
        <f t="shared" si="1"/>
        <v>12500</v>
      </c>
    </row>
    <row r="40" spans="2:5" x14ac:dyDescent="0.3">
      <c r="B40" s="13" t="s">
        <v>28</v>
      </c>
      <c r="C40" s="14">
        <v>0.7</v>
      </c>
      <c r="D40" s="19">
        <v>6000</v>
      </c>
      <c r="E40" s="20">
        <f t="shared" si="1"/>
        <v>4200</v>
      </c>
    </row>
    <row r="41" spans="2:5" x14ac:dyDescent="0.3">
      <c r="B41" s="3" t="s">
        <v>41</v>
      </c>
      <c r="C41" s="15">
        <v>0.5</v>
      </c>
      <c r="D41" s="19">
        <v>1000</v>
      </c>
      <c r="E41" s="21">
        <f t="shared" si="1"/>
        <v>500</v>
      </c>
    </row>
    <row r="42" spans="2:5" x14ac:dyDescent="0.3">
      <c r="B42" s="13" t="s">
        <v>33</v>
      </c>
      <c r="C42" s="14">
        <v>0.5</v>
      </c>
      <c r="D42" s="19">
        <v>2000</v>
      </c>
      <c r="E42" s="20">
        <f t="shared" si="1"/>
        <v>1000</v>
      </c>
    </row>
    <row r="43" spans="2:5" x14ac:dyDescent="0.3">
      <c r="B43" s="13" t="s">
        <v>38</v>
      </c>
      <c r="C43" s="14">
        <v>0.25</v>
      </c>
      <c r="D43" s="19">
        <v>1200</v>
      </c>
      <c r="E43" s="20">
        <f t="shared" si="1"/>
        <v>300</v>
      </c>
    </row>
    <row r="44" spans="2:5" x14ac:dyDescent="0.3">
      <c r="B44" s="13" t="s">
        <v>30</v>
      </c>
      <c r="C44" s="14">
        <v>1</v>
      </c>
      <c r="D44" s="19">
        <v>1000</v>
      </c>
      <c r="E44" s="20">
        <f t="shared" si="1"/>
        <v>1000</v>
      </c>
    </row>
    <row r="45" spans="2:5" x14ac:dyDescent="0.3">
      <c r="B45" s="13" t="s">
        <v>32</v>
      </c>
      <c r="C45" s="14">
        <v>0.5</v>
      </c>
      <c r="D45" s="19">
        <v>10000</v>
      </c>
      <c r="E45" s="20">
        <f t="shared" si="1"/>
        <v>5000</v>
      </c>
    </row>
    <row r="46" spans="2:5" x14ac:dyDescent="0.3">
      <c r="B46" s="3" t="s">
        <v>11</v>
      </c>
      <c r="C46" s="15">
        <v>0.2</v>
      </c>
      <c r="D46" s="19">
        <v>4000</v>
      </c>
      <c r="E46" s="21">
        <f t="shared" si="1"/>
        <v>800</v>
      </c>
    </row>
    <row r="47" spans="2:5" x14ac:dyDescent="0.3">
      <c r="B47" s="3" t="s">
        <v>39</v>
      </c>
      <c r="C47" s="15">
        <v>0.5</v>
      </c>
      <c r="D47" s="19">
        <v>3000</v>
      </c>
      <c r="E47" s="21">
        <f t="shared" si="1"/>
        <v>1500</v>
      </c>
    </row>
    <row r="48" spans="2:5" x14ac:dyDescent="0.3">
      <c r="B48" s="3" t="s">
        <v>45</v>
      </c>
      <c r="C48" s="15">
        <v>0</v>
      </c>
      <c r="D48" s="19">
        <v>2500</v>
      </c>
      <c r="E48" s="21">
        <f t="shared" si="1"/>
        <v>0</v>
      </c>
    </row>
    <row r="49" spans="1:6" x14ac:dyDescent="0.3">
      <c r="B49" s="3" t="s">
        <v>40</v>
      </c>
      <c r="C49" s="14">
        <v>0.4</v>
      </c>
      <c r="D49" s="19">
        <v>500</v>
      </c>
      <c r="E49" s="20">
        <f t="shared" si="1"/>
        <v>200</v>
      </c>
    </row>
    <row r="50" spans="1:6" x14ac:dyDescent="0.3">
      <c r="B50" s="3" t="s">
        <v>10</v>
      </c>
      <c r="C50" s="15">
        <v>0</v>
      </c>
      <c r="D50" s="19">
        <v>0</v>
      </c>
      <c r="E50" s="21">
        <f t="shared" si="1"/>
        <v>0</v>
      </c>
    </row>
    <row r="51" spans="1:6" x14ac:dyDescent="0.3">
      <c r="B51" s="3" t="s">
        <v>64</v>
      </c>
      <c r="C51" s="15">
        <v>0</v>
      </c>
      <c r="D51" s="19">
        <v>0</v>
      </c>
      <c r="E51" s="21">
        <f t="shared" si="1"/>
        <v>0</v>
      </c>
    </row>
    <row r="52" spans="1:6" x14ac:dyDescent="0.3">
      <c r="B52" s="10" t="s">
        <v>12</v>
      </c>
      <c r="C52" s="30" t="s">
        <v>5</v>
      </c>
      <c r="D52" s="18">
        <f>SUM(D27:D51)</f>
        <v>89841</v>
      </c>
      <c r="E52" s="18">
        <f>SUM(E27:E50)</f>
        <v>51825</v>
      </c>
      <c r="F52" s="32">
        <f>E52-D52</f>
        <v>-38016</v>
      </c>
    </row>
    <row r="54" spans="1:6" x14ac:dyDescent="0.3">
      <c r="B54" s="3" t="s">
        <v>7</v>
      </c>
      <c r="C54" s="4">
        <f>F24/D24</f>
        <v>-0.67194244604316544</v>
      </c>
      <c r="D54" s="22">
        <f>D24</f>
        <v>139000</v>
      </c>
      <c r="E54" s="22">
        <f>E24</f>
        <v>45600</v>
      </c>
    </row>
    <row r="55" spans="1:6" x14ac:dyDescent="0.3">
      <c r="B55" s="3" t="s">
        <v>13</v>
      </c>
      <c r="C55" s="4">
        <f>F52/D52</f>
        <v>-0.42314756069055331</v>
      </c>
      <c r="D55" s="22">
        <f>D52</f>
        <v>89841</v>
      </c>
      <c r="E55" s="22">
        <f>E52</f>
        <v>51825</v>
      </c>
    </row>
    <row r="56" spans="1:6" x14ac:dyDescent="0.3">
      <c r="B56" s="49" t="s">
        <v>14</v>
      </c>
      <c r="C56" s="50">
        <f>F56/D56</f>
        <v>-1.1266299151732135</v>
      </c>
      <c r="D56" s="51">
        <f>D54-D55</f>
        <v>49159</v>
      </c>
      <c r="E56" s="52">
        <f>E54-E55</f>
        <v>-6225</v>
      </c>
      <c r="F56" s="32">
        <f>E56-D56</f>
        <v>-55384</v>
      </c>
    </row>
    <row r="57" spans="1:6" x14ac:dyDescent="0.3">
      <c r="B57" s="3" t="s">
        <v>15</v>
      </c>
      <c r="C57" s="4">
        <v>0.2</v>
      </c>
      <c r="D57" s="24">
        <v>4000</v>
      </c>
      <c r="E57" s="23">
        <f>C57*D57</f>
        <v>800</v>
      </c>
    </row>
    <row r="58" spans="1:6" x14ac:dyDescent="0.3">
      <c r="B58" s="49" t="s">
        <v>48</v>
      </c>
      <c r="C58" s="50">
        <f>F58/D58</f>
        <v>-1.1555614606169313</v>
      </c>
      <c r="D58" s="51">
        <f>D56-D57</f>
        <v>45159</v>
      </c>
      <c r="E58" s="52">
        <f>E56-E57</f>
        <v>-7025</v>
      </c>
      <c r="F58" s="32">
        <f>E58-D58</f>
        <v>-52184</v>
      </c>
    </row>
    <row r="59" spans="1:6" ht="16.2" thickBot="1" x14ac:dyDescent="0.35"/>
    <row r="60" spans="1:6" x14ac:dyDescent="0.3">
      <c r="B60" s="47" t="s">
        <v>49</v>
      </c>
      <c r="C60" s="46"/>
      <c r="D60" s="46"/>
      <c r="E60" s="46"/>
      <c r="F60" s="48"/>
    </row>
    <row r="61" spans="1:6" x14ac:dyDescent="0.3">
      <c r="A61" s="45" t="s">
        <v>52</v>
      </c>
      <c r="B61" s="35" t="s">
        <v>50</v>
      </c>
      <c r="C61" s="35"/>
      <c r="D61" s="35"/>
      <c r="E61" s="36">
        <v>3500</v>
      </c>
      <c r="F61" s="37"/>
    </row>
    <row r="62" spans="1:6" x14ac:dyDescent="0.3">
      <c r="A62" s="34"/>
      <c r="B62" s="35" t="s">
        <v>51</v>
      </c>
      <c r="C62" s="35"/>
      <c r="D62" s="35"/>
      <c r="E62" s="36">
        <v>0</v>
      </c>
      <c r="F62" s="37"/>
    </row>
    <row r="63" spans="1:6" x14ac:dyDescent="0.3">
      <c r="A63" s="34"/>
      <c r="B63" s="35" t="s">
        <v>65</v>
      </c>
      <c r="C63" s="35"/>
      <c r="D63" s="35"/>
      <c r="E63" s="36">
        <v>2000</v>
      </c>
      <c r="F63" s="37"/>
    </row>
    <row r="64" spans="1:6" x14ac:dyDescent="0.3">
      <c r="A64" s="34"/>
      <c r="B64" s="35" t="s">
        <v>66</v>
      </c>
      <c r="C64" s="35"/>
      <c r="D64" s="35"/>
      <c r="E64" s="36">
        <v>500</v>
      </c>
      <c r="F64" s="37"/>
    </row>
    <row r="65" spans="1:6" x14ac:dyDescent="0.3">
      <c r="A65" s="34"/>
      <c r="B65" s="38" t="s">
        <v>58</v>
      </c>
      <c r="C65" s="38"/>
      <c r="D65" s="38"/>
      <c r="E65" s="38"/>
      <c r="F65" s="39">
        <f>SUM(E61:E64)</f>
        <v>6000</v>
      </c>
    </row>
    <row r="66" spans="1:6" x14ac:dyDescent="0.3">
      <c r="A66" s="45" t="s">
        <v>53</v>
      </c>
      <c r="B66" s="35" t="s">
        <v>54</v>
      </c>
      <c r="C66" s="35"/>
      <c r="D66" s="35"/>
      <c r="E66" s="36">
        <v>1000</v>
      </c>
      <c r="F66" s="37"/>
    </row>
    <row r="67" spans="1:6" x14ac:dyDescent="0.3">
      <c r="A67" s="34"/>
      <c r="B67" s="35" t="s">
        <v>55</v>
      </c>
      <c r="C67" s="35"/>
      <c r="D67" s="35"/>
      <c r="E67" s="36">
        <v>0</v>
      </c>
      <c r="F67" s="37"/>
    </row>
    <row r="68" spans="1:6" x14ac:dyDescent="0.3">
      <c r="A68" s="34"/>
      <c r="B68" s="35" t="s">
        <v>56</v>
      </c>
      <c r="C68" s="35"/>
      <c r="D68" s="35"/>
      <c r="E68" s="36">
        <v>0</v>
      </c>
      <c r="F68" s="37"/>
    </row>
    <row r="69" spans="1:6" x14ac:dyDescent="0.3">
      <c r="A69" s="34"/>
      <c r="B69" s="35" t="s">
        <v>57</v>
      </c>
      <c r="C69" s="35"/>
      <c r="D69" s="35"/>
      <c r="E69" s="36">
        <v>0</v>
      </c>
      <c r="F69" s="37"/>
    </row>
    <row r="70" spans="1:6" x14ac:dyDescent="0.3">
      <c r="A70" s="34"/>
      <c r="B70" s="35" t="s">
        <v>10</v>
      </c>
      <c r="C70" s="35"/>
      <c r="D70" s="35"/>
      <c r="E70" s="36">
        <v>0</v>
      </c>
      <c r="F70" s="37"/>
    </row>
    <row r="71" spans="1:6" x14ac:dyDescent="0.3">
      <c r="A71" s="34"/>
      <c r="B71" s="35" t="s">
        <v>10</v>
      </c>
      <c r="C71" s="35"/>
      <c r="D71" s="35"/>
      <c r="E71" s="36">
        <v>0</v>
      </c>
      <c r="F71" s="37"/>
    </row>
    <row r="72" spans="1:6" x14ac:dyDescent="0.3">
      <c r="A72" s="34"/>
      <c r="B72" s="38" t="s">
        <v>58</v>
      </c>
      <c r="C72" s="38"/>
      <c r="D72" s="38"/>
      <c r="E72" s="38"/>
      <c r="F72" s="39">
        <f>SUM(E67:E70)</f>
        <v>0</v>
      </c>
    </row>
    <row r="73" spans="1:6" x14ac:dyDescent="0.3">
      <c r="A73" s="34"/>
      <c r="B73" s="40"/>
      <c r="C73" s="40"/>
      <c r="D73" s="40"/>
      <c r="E73" s="40"/>
      <c r="F73" s="41"/>
    </row>
    <row r="74" spans="1:6" x14ac:dyDescent="0.3">
      <c r="A74" s="34"/>
      <c r="B74" s="38" t="s">
        <v>59</v>
      </c>
      <c r="C74" s="38"/>
      <c r="D74" s="38"/>
      <c r="E74" s="38"/>
      <c r="F74" s="39">
        <f>F72+F65</f>
        <v>6000</v>
      </c>
    </row>
    <row r="75" spans="1:6" x14ac:dyDescent="0.3">
      <c r="A75" s="34"/>
      <c r="B75" s="35"/>
      <c r="C75" s="35"/>
      <c r="D75" s="35"/>
      <c r="E75" s="35"/>
      <c r="F75" s="37"/>
    </row>
    <row r="76" spans="1:6" ht="16.2" thickBot="1" x14ac:dyDescent="0.35">
      <c r="A76" s="42"/>
      <c r="B76" s="43" t="s">
        <v>60</v>
      </c>
      <c r="C76" s="43"/>
      <c r="D76" s="43"/>
      <c r="E76" s="43"/>
      <c r="F76" s="44">
        <f>IF(E58&gt;=0,E58+F74,E58+F74)</f>
        <v>-1025</v>
      </c>
    </row>
  </sheetData>
  <mergeCells count="3">
    <mergeCell ref="B2:E2"/>
    <mergeCell ref="B3:E3"/>
    <mergeCell ref="B4:F4"/>
  </mergeCells>
  <conditionalFormatting sqref="C5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Impact - Scenario 1</vt:lpstr>
      <vt:lpstr>Impact - Scenario 2</vt:lpstr>
      <vt:lpstr>'Impact - Scenario 1'!Print_Area</vt:lpstr>
      <vt:lpstr>'Impact - Scenario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White-OMG Consulting</dc:creator>
  <cp:keywords/>
  <dc:description/>
  <cp:lastModifiedBy>DTEI</cp:lastModifiedBy>
  <cp:lastPrinted>2020-05-08T03:50:57Z</cp:lastPrinted>
  <dcterms:created xsi:type="dcterms:W3CDTF">2020-04-01T03:26:09Z</dcterms:created>
  <dcterms:modified xsi:type="dcterms:W3CDTF">2020-05-21T02:43:58Z</dcterms:modified>
  <cp:category/>
</cp:coreProperties>
</file>